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3170" windowHeight="4680" activeTab="0"/>
  </bookViews>
  <sheets>
    <sheet name="ZMČ 25 03 09 UR 2009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<sst xmlns="http://schemas.openxmlformats.org/spreadsheetml/2006/main" count="34" uniqueCount="29">
  <si>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K projednání do ZMČ</t>
  </si>
  <si>
    <t xml:space="preserve">Datum a podpis předkladatele: </t>
  </si>
  <si>
    <t>Marta Tišlová OE ÚMČ</t>
  </si>
  <si>
    <t>Příjmy:</t>
  </si>
  <si>
    <t>Výdaje:</t>
  </si>
  <si>
    <t>01 rozvoj obce</t>
  </si>
  <si>
    <t>02 infrastruktura</t>
  </si>
  <si>
    <t>03 doprava</t>
  </si>
  <si>
    <t>04 školství</t>
  </si>
  <si>
    <t>05 zdrav. a soc.</t>
  </si>
  <si>
    <t>06 kultura</t>
  </si>
  <si>
    <t>07 bezpečnost</t>
  </si>
  <si>
    <t>08 hospodářství</t>
  </si>
  <si>
    <t>09 správa</t>
  </si>
  <si>
    <t>10 financování</t>
  </si>
  <si>
    <t>celkem</t>
  </si>
  <si>
    <r>
      <t>Předkladatel</t>
    </r>
    <r>
      <rPr>
        <sz val="10"/>
        <rFont val="Arial CE"/>
        <family val="0"/>
      </rPr>
      <t xml:space="preserve">: </t>
    </r>
    <r>
      <rPr>
        <sz val="9"/>
        <rFont val="Arial CE"/>
        <family val="2"/>
      </rPr>
      <t>EKONOMICKÝ ODBOR ÚMČ Praha 16 (Radotín)</t>
    </r>
  </si>
  <si>
    <t>výsledek</t>
  </si>
  <si>
    <t>upravený rozpočet</t>
  </si>
  <si>
    <t xml:space="preserve"> </t>
  </si>
  <si>
    <t>Marta Tišlová ved. odb. ekon. ÚMČ Praha 16</t>
  </si>
  <si>
    <t>Úkol: ZVÝŠENÍ  ROZPOČTU  2009  MČ Praha 16 (Radotín)</t>
  </si>
  <si>
    <t>Schválený rozpočet 2009</t>
  </si>
  <si>
    <t>úprava rozpočtu 2009</t>
  </si>
  <si>
    <t>vlastní úpravy MČ</t>
  </si>
  <si>
    <t xml:space="preserve"> 9.3.2009</t>
  </si>
  <si>
    <t>dne 25.3.2009</t>
  </si>
  <si>
    <t>Úpravy rozpočtu MČ Praha 16 schváleny Zastupitelstvem MČ</t>
  </si>
  <si>
    <t xml:space="preserve"> 25. 3. 2009 usnesením č. 5/XV/2009.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</si>
</sst>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sz val="8"/>
      <color indexed="12"/>
      <name val="Arial CE"/>
      <family val="2"/>
    </font>
    <font>
      <sz val="10"/>
      <color indexed="12"/>
      <name val="Arial CE"/>
      <family val="2"/>
    </font>
    <font>
      <sz val="9"/>
      <color indexed="12"/>
      <name val="Arial CE"/>
      <family val="2"/>
    </font>
    <font>
      <b/>
      <sz val="9"/>
      <color indexed="12"/>
      <name val="Arial CE"/>
      <family val="2"/>
    </font>
    <font>
      <b/>
      <i/>
      <sz val="9"/>
      <color indexed="12"/>
      <name val="Arial CE"/>
      <family val="2"/>
    </font>
    <font>
      <b/>
      <sz val="12"/>
      <color indexed="12"/>
      <name val="Arial CE"/>
      <family val="2"/>
    </font>
    <font>
      <sz val="11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4" fillId="0" borderId="6" xfId="0" applyFont="1" applyBorder="1" applyAlignment="1">
      <alignment horizontal="center" wrapText="1"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 wrapText="1"/>
    </xf>
    <xf numFmtId="164" fontId="0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 wrapText="1"/>
    </xf>
    <xf numFmtId="164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6" fillId="2" borderId="23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164" fontId="6" fillId="2" borderId="12" xfId="0" applyNumberFormat="1" applyFont="1" applyFill="1" applyBorder="1" applyAlignment="1">
      <alignment/>
    </xf>
    <xf numFmtId="164" fontId="5" fillId="0" borderId="24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164" fontId="5" fillId="0" borderId="26" xfId="0" applyNumberFormat="1" applyFont="1" applyFill="1" applyBorder="1" applyAlignment="1">
      <alignment/>
    </xf>
    <xf numFmtId="164" fontId="5" fillId="0" borderId="26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64" fontId="5" fillId="0" borderId="29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164" fontId="5" fillId="0" borderId="31" xfId="0" applyNumberFormat="1" applyFon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0" fontId="9" fillId="0" borderId="16" xfId="0" applyFont="1" applyBorder="1" applyAlignment="1">
      <alignment horizontal="center" wrapText="1"/>
    </xf>
    <xf numFmtId="164" fontId="10" fillId="0" borderId="17" xfId="0" applyNumberFormat="1" applyFont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1" fillId="0" borderId="26" xfId="0" applyNumberFormat="1" applyFont="1" applyBorder="1" applyAlignment="1">
      <alignment/>
    </xf>
    <xf numFmtId="164" fontId="11" fillId="0" borderId="27" xfId="0" applyNumberFormat="1" applyFont="1" applyBorder="1" applyAlignment="1">
      <alignment/>
    </xf>
    <xf numFmtId="164" fontId="12" fillId="0" borderId="28" xfId="0" applyNumberFormat="1" applyFont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13" fillId="2" borderId="11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tabSelected="1" zoomScale="90" zoomScaleNormal="90" workbookViewId="0" topLeftCell="A21">
      <selection activeCell="S27" sqref="S27"/>
    </sheetView>
  </sheetViews>
  <sheetFormatPr defaultColWidth="9.00390625" defaultRowHeight="12.75"/>
  <cols>
    <col min="1" max="1" width="13.875" style="0" customWidth="1"/>
    <col min="2" max="2" width="9.25390625" style="0" customWidth="1"/>
    <col min="3" max="3" width="7.875" style="0" customWidth="1"/>
    <col min="4" max="4" width="6.75390625" style="0" customWidth="1"/>
    <col min="5" max="5" width="3.375" style="0" hidden="1" customWidth="1"/>
    <col min="6" max="7" width="3.875" style="0" hidden="1" customWidth="1"/>
    <col min="8" max="8" width="9.875" style="0" customWidth="1"/>
    <col min="9" max="9" width="9.25390625" style="0" customWidth="1"/>
    <col min="10" max="10" width="7.875" style="0" customWidth="1"/>
    <col min="11" max="11" width="6.75390625" style="0" customWidth="1"/>
    <col min="12" max="14" width="3.375" style="0" hidden="1" customWidth="1"/>
    <col min="15" max="15" width="9.875" style="0" customWidth="1"/>
    <col min="19" max="19" width="10.00390625" style="0" bestFit="1" customWidth="1"/>
    <col min="24" max="24" width="9.375" style="0" bestFit="1" customWidth="1"/>
  </cols>
  <sheetData>
    <row r="2" spans="3:8" ht="15.75">
      <c r="C2" s="3" t="s">
        <v>0</v>
      </c>
      <c r="D2" s="3"/>
      <c r="E2" s="3"/>
      <c r="F2" s="3"/>
      <c r="G2" s="3"/>
      <c r="H2" s="3"/>
    </row>
    <row r="3" spans="3:8" ht="15.75">
      <c r="C3" s="59" t="s">
        <v>26</v>
      </c>
      <c r="D3" s="3"/>
      <c r="E3" s="3"/>
      <c r="F3" s="3"/>
      <c r="G3" s="3"/>
      <c r="H3" s="3"/>
    </row>
    <row r="6" ht="12.75">
      <c r="A6" s="1" t="s">
        <v>21</v>
      </c>
    </row>
    <row r="8" ht="12.75">
      <c r="A8" s="1" t="s">
        <v>16</v>
      </c>
    </row>
    <row r="10" ht="13.5" thickBot="1"/>
    <row r="11" spans="1:15" ht="12.75">
      <c r="A11" s="8"/>
      <c r="B11" s="60" t="s">
        <v>4</v>
      </c>
      <c r="C11" s="61"/>
      <c r="D11" s="61"/>
      <c r="E11" s="61"/>
      <c r="F11" s="61"/>
      <c r="G11" s="61"/>
      <c r="H11" s="62"/>
      <c r="I11" s="60" t="s">
        <v>3</v>
      </c>
      <c r="J11" s="63"/>
      <c r="K11" s="63"/>
      <c r="L11" s="63"/>
      <c r="M11" s="63"/>
      <c r="N11" s="63"/>
      <c r="O11" s="64"/>
    </row>
    <row r="12" spans="1:15" ht="54.75" customHeight="1" thickBot="1">
      <c r="A12" s="9"/>
      <c r="B12" s="12" t="s">
        <v>22</v>
      </c>
      <c r="C12" s="47" t="s">
        <v>23</v>
      </c>
      <c r="D12" s="47" t="s">
        <v>24</v>
      </c>
      <c r="E12" s="22"/>
      <c r="F12" s="22"/>
      <c r="G12" s="22"/>
      <c r="H12" s="24" t="s">
        <v>18</v>
      </c>
      <c r="I12" s="12" t="s">
        <v>22</v>
      </c>
      <c r="J12" s="47" t="s">
        <v>23</v>
      </c>
      <c r="K12" s="47" t="s">
        <v>24</v>
      </c>
      <c r="L12" s="22"/>
      <c r="M12" s="22"/>
      <c r="N12" s="22"/>
      <c r="O12" s="24" t="s">
        <v>18</v>
      </c>
    </row>
    <row r="13" spans="1:15" s="2" customFormat="1" ht="12.75">
      <c r="A13" s="39" t="s">
        <v>5</v>
      </c>
      <c r="B13" s="40"/>
      <c r="C13" s="48"/>
      <c r="D13" s="48"/>
      <c r="E13" s="23"/>
      <c r="F13" s="23"/>
      <c r="G13" s="23"/>
      <c r="H13" s="25">
        <f>SUM(B13:G13)</f>
        <v>0</v>
      </c>
      <c r="I13" s="11"/>
      <c r="J13" s="48"/>
      <c r="K13" s="48"/>
      <c r="L13" s="23"/>
      <c r="M13" s="57"/>
      <c r="N13" s="57"/>
      <c r="O13" s="25">
        <f>SUM(I13:N13)</f>
        <v>0</v>
      </c>
    </row>
    <row r="14" spans="1:15" s="2" customFormat="1" ht="12.75">
      <c r="A14" s="41" t="s">
        <v>6</v>
      </c>
      <c r="B14" s="4"/>
      <c r="C14" s="49">
        <v>3800</v>
      </c>
      <c r="D14" s="49"/>
      <c r="E14" s="34"/>
      <c r="F14" s="53"/>
      <c r="G14" s="54"/>
      <c r="H14" s="26">
        <f aca="true" t="shared" si="0" ref="H14:H22">SUM(B14:G14)</f>
        <v>3800</v>
      </c>
      <c r="I14" s="10"/>
      <c r="J14" s="49">
        <v>3800</v>
      </c>
      <c r="K14" s="49"/>
      <c r="L14" s="34"/>
      <c r="M14" s="34"/>
      <c r="N14" s="35"/>
      <c r="O14" s="26">
        <f aca="true" t="shared" si="1" ref="O14:O22">SUM(I14:N14)</f>
        <v>3800</v>
      </c>
    </row>
    <row r="15" spans="1:15" s="2" customFormat="1" ht="12.75">
      <c r="A15" s="32" t="s">
        <v>7</v>
      </c>
      <c r="B15" s="4">
        <v>500</v>
      </c>
      <c r="C15" s="50"/>
      <c r="D15" s="50"/>
      <c r="E15" s="35"/>
      <c r="F15" s="54"/>
      <c r="G15" s="54"/>
      <c r="H15" s="26">
        <f t="shared" si="0"/>
        <v>500</v>
      </c>
      <c r="I15" s="10"/>
      <c r="J15" s="50"/>
      <c r="K15" s="50"/>
      <c r="L15" s="35"/>
      <c r="M15" s="35"/>
      <c r="N15" s="35"/>
      <c r="O15" s="26">
        <f t="shared" si="1"/>
        <v>0</v>
      </c>
    </row>
    <row r="16" spans="1:15" s="2" customFormat="1" ht="12.75">
      <c r="A16" s="32" t="s">
        <v>8</v>
      </c>
      <c r="B16" s="4">
        <f>5500+85</f>
        <v>5585</v>
      </c>
      <c r="C16" s="50">
        <f>81/81*(50+50+30)</f>
        <v>130</v>
      </c>
      <c r="D16" s="50"/>
      <c r="E16" s="35"/>
      <c r="F16" s="54"/>
      <c r="G16" s="54"/>
      <c r="H16" s="26">
        <f t="shared" si="0"/>
        <v>5715</v>
      </c>
      <c r="I16" s="10"/>
      <c r="J16" s="50">
        <f>81/81*(50+50+30)</f>
        <v>130</v>
      </c>
      <c r="K16" s="50"/>
      <c r="L16" s="35"/>
      <c r="M16" s="35"/>
      <c r="N16" s="35"/>
      <c r="O16" s="26">
        <f t="shared" si="1"/>
        <v>130</v>
      </c>
    </row>
    <row r="17" spans="1:18" s="2" customFormat="1" ht="12.75">
      <c r="A17" s="32" t="s">
        <v>9</v>
      </c>
      <c r="B17" s="4">
        <v>2900</v>
      </c>
      <c r="C17" s="49">
        <f>13306/13306*5000+13235/13235*14190</f>
        <v>19190</v>
      </c>
      <c r="D17" s="49"/>
      <c r="E17" s="34"/>
      <c r="F17" s="53"/>
      <c r="G17" s="53"/>
      <c r="H17" s="26">
        <f t="shared" si="0"/>
        <v>22090</v>
      </c>
      <c r="I17" s="10">
        <v>480</v>
      </c>
      <c r="J17" s="49">
        <f>13306/13306*5000+13235/13235*14190</f>
        <v>19190</v>
      </c>
      <c r="K17" s="49"/>
      <c r="L17" s="34"/>
      <c r="M17" s="34"/>
      <c r="N17" s="34"/>
      <c r="O17" s="26">
        <f t="shared" si="1"/>
        <v>19670</v>
      </c>
      <c r="R17" s="46"/>
    </row>
    <row r="18" spans="1:18" s="2" customFormat="1" ht="12.75">
      <c r="A18" s="32" t="s">
        <v>10</v>
      </c>
      <c r="B18" s="4">
        <f>3050+33200</f>
        <v>36250</v>
      </c>
      <c r="C18" s="50">
        <f>81/81*44.3</f>
        <v>44.3</v>
      </c>
      <c r="D18" s="50"/>
      <c r="E18" s="35"/>
      <c r="F18" s="54"/>
      <c r="G18" s="54"/>
      <c r="H18" s="26">
        <f t="shared" si="0"/>
        <v>36294.3</v>
      </c>
      <c r="I18" s="10">
        <v>270</v>
      </c>
      <c r="J18" s="50">
        <f>81/81*44.3</f>
        <v>44.3</v>
      </c>
      <c r="K18" s="50"/>
      <c r="L18" s="35"/>
      <c r="M18" s="35"/>
      <c r="N18" s="35"/>
      <c r="O18" s="26">
        <f t="shared" si="1"/>
        <v>314.3</v>
      </c>
      <c r="R18" s="45"/>
    </row>
    <row r="19" spans="1:15" s="2" customFormat="1" ht="12.75">
      <c r="A19" s="32" t="s">
        <v>11</v>
      </c>
      <c r="B19" s="4">
        <f>300+50</f>
        <v>350</v>
      </c>
      <c r="C19" s="50"/>
      <c r="D19" s="50"/>
      <c r="E19" s="35"/>
      <c r="F19" s="54"/>
      <c r="G19" s="54"/>
      <c r="H19" s="26">
        <f t="shared" si="0"/>
        <v>350</v>
      </c>
      <c r="I19" s="10"/>
      <c r="J19" s="50"/>
      <c r="K19" s="50"/>
      <c r="L19" s="35"/>
      <c r="M19" s="35"/>
      <c r="N19" s="35"/>
      <c r="O19" s="26">
        <f t="shared" si="1"/>
        <v>0</v>
      </c>
    </row>
    <row r="20" spans="1:15" s="2" customFormat="1" ht="12.75">
      <c r="A20" s="32" t="s">
        <v>12</v>
      </c>
      <c r="B20" s="4">
        <v>7000</v>
      </c>
      <c r="C20" s="50"/>
      <c r="D20" s="50"/>
      <c r="E20" s="35"/>
      <c r="F20" s="54"/>
      <c r="G20" s="54"/>
      <c r="H20" s="26">
        <f t="shared" si="0"/>
        <v>7000</v>
      </c>
      <c r="I20" s="10">
        <v>1000</v>
      </c>
      <c r="J20" s="50"/>
      <c r="K20" s="50"/>
      <c r="L20" s="35"/>
      <c r="M20" s="35"/>
      <c r="N20" s="35"/>
      <c r="O20" s="26">
        <f t="shared" si="1"/>
        <v>1000</v>
      </c>
    </row>
    <row r="21" spans="1:18" s="2" customFormat="1" ht="12.75">
      <c r="A21" s="32" t="s">
        <v>13</v>
      </c>
      <c r="B21" s="4">
        <v>45000</v>
      </c>
      <c r="C21" s="50">
        <f>81/81*(338.1+300)+98216/98216*348.3+81/81*70</f>
        <v>1056.4</v>
      </c>
      <c r="D21" s="50">
        <f>200</f>
        <v>200</v>
      </c>
      <c r="E21" s="35"/>
      <c r="F21" s="54"/>
      <c r="G21" s="54"/>
      <c r="H21" s="26">
        <f t="shared" si="0"/>
        <v>46256.4</v>
      </c>
      <c r="I21" s="10">
        <v>1050</v>
      </c>
      <c r="J21" s="50">
        <f>81/81*(338.1+300)+98216/98216*348.3+81/81*70</f>
        <v>1056.4</v>
      </c>
      <c r="K21" s="50"/>
      <c r="L21" s="35"/>
      <c r="M21" s="35"/>
      <c r="N21" s="35"/>
      <c r="O21" s="26">
        <f t="shared" si="1"/>
        <v>2106.4</v>
      </c>
      <c r="Q21" s="44"/>
      <c r="R21" s="44"/>
    </row>
    <row r="22" spans="1:18" s="2" customFormat="1" ht="13.5" thickBot="1">
      <c r="A22" s="33" t="s">
        <v>14</v>
      </c>
      <c r="B22" s="13">
        <f>840*0</f>
        <v>0</v>
      </c>
      <c r="C22" s="51"/>
      <c r="D22" s="51"/>
      <c r="E22" s="36"/>
      <c r="F22" s="55"/>
      <c r="G22" s="55"/>
      <c r="H22" s="27">
        <f t="shared" si="0"/>
        <v>0</v>
      </c>
      <c r="I22" s="14">
        <f>2700+3000+4600+10957+33528+40000</f>
        <v>94785</v>
      </c>
      <c r="J22" s="51"/>
      <c r="K22" s="51">
        <f>16/16*50+150</f>
        <v>200</v>
      </c>
      <c r="L22" s="36"/>
      <c r="M22" s="36"/>
      <c r="N22" s="36"/>
      <c r="O22" s="27">
        <f t="shared" si="1"/>
        <v>94985</v>
      </c>
      <c r="R22" s="44"/>
    </row>
    <row r="23" spans="1:15" s="2" customFormat="1" ht="13.5" thickBot="1">
      <c r="A23" s="19" t="s">
        <v>15</v>
      </c>
      <c r="B23" s="20">
        <f aca="true" t="shared" si="2" ref="B23:O23">SUM(B13:B22)</f>
        <v>97585</v>
      </c>
      <c r="C23" s="52">
        <f t="shared" si="2"/>
        <v>24220.7</v>
      </c>
      <c r="D23" s="52">
        <f t="shared" si="2"/>
        <v>200</v>
      </c>
      <c r="E23" s="37">
        <f t="shared" si="2"/>
        <v>0</v>
      </c>
      <c r="F23" s="56">
        <f t="shared" si="2"/>
        <v>0</v>
      </c>
      <c r="G23" s="56">
        <f t="shared" si="2"/>
        <v>0</v>
      </c>
      <c r="H23" s="28">
        <f t="shared" si="2"/>
        <v>122005.70000000001</v>
      </c>
      <c r="I23" s="21">
        <f t="shared" si="2"/>
        <v>97585</v>
      </c>
      <c r="J23" s="52">
        <f t="shared" si="2"/>
        <v>24220.7</v>
      </c>
      <c r="K23" s="52">
        <f t="shared" si="2"/>
        <v>200</v>
      </c>
      <c r="L23" s="37">
        <f t="shared" si="2"/>
        <v>0</v>
      </c>
      <c r="M23" s="37">
        <f t="shared" si="2"/>
        <v>0</v>
      </c>
      <c r="N23" s="37">
        <f t="shared" si="2"/>
        <v>0</v>
      </c>
      <c r="O23" s="28">
        <f t="shared" si="2"/>
        <v>122005.7</v>
      </c>
    </row>
    <row r="24" spans="1:15" ht="13.5" thickBot="1">
      <c r="A24" s="15" t="s">
        <v>17</v>
      </c>
      <c r="B24" s="16"/>
      <c r="C24" s="17"/>
      <c r="D24" s="17"/>
      <c r="E24" s="17"/>
      <c r="F24" s="17"/>
      <c r="G24" s="17"/>
      <c r="H24" s="18"/>
      <c r="I24" s="29">
        <f aca="true" t="shared" si="3" ref="I24:O24">I23-B23</f>
        <v>0</v>
      </c>
      <c r="J24" s="30">
        <f t="shared" si="3"/>
        <v>0</v>
      </c>
      <c r="K24" s="58">
        <f t="shared" si="3"/>
        <v>0</v>
      </c>
      <c r="L24" s="30">
        <f t="shared" si="3"/>
        <v>0</v>
      </c>
      <c r="M24" s="30">
        <f t="shared" si="3"/>
        <v>0</v>
      </c>
      <c r="N24" s="30">
        <f t="shared" si="3"/>
        <v>0</v>
      </c>
      <c r="O24" s="31">
        <f t="shared" si="3"/>
        <v>0</v>
      </c>
    </row>
    <row r="26" spans="1:9" ht="12.75">
      <c r="A26" s="5" t="s">
        <v>1</v>
      </c>
      <c r="C26" s="38" t="s">
        <v>25</v>
      </c>
      <c r="D26" s="6"/>
      <c r="E26" s="6"/>
      <c r="F26" s="6"/>
      <c r="I26" s="43" t="s">
        <v>19</v>
      </c>
    </row>
    <row r="27" spans="1:6" ht="12.75">
      <c r="A27" s="42" t="s">
        <v>19</v>
      </c>
      <c r="C27" s="7" t="s">
        <v>2</v>
      </c>
      <c r="D27" s="7"/>
      <c r="E27" s="7"/>
      <c r="F27" s="7"/>
    </row>
    <row r="28" ht="12.75">
      <c r="A28" s="42" t="s">
        <v>20</v>
      </c>
    </row>
    <row r="31" spans="1:16" ht="15">
      <c r="A31" s="65" t="s">
        <v>27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ht="15">
      <c r="A32" s="65" t="s">
        <v>28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</sheetData>
  <mergeCells count="2">
    <mergeCell ref="B11:H11"/>
    <mergeCell ref="I11:O11"/>
  </mergeCells>
  <printOptions/>
  <pageMargins left="0.7874015748031497" right="0" top="0.3937007874015748" bottom="0.5905511811023623" header="0.11811023622047245" footer="0.11811023622047245"/>
  <pageSetup horizontalDpi="360" verticalDpi="360" orientation="portrait" paperSize="9" r:id="rId1"/>
  <headerFooter alignWithMargins="0">
    <oddHeader xml:space="preserve">&amp;CUR 2009 příl 2/&amp;RZMČ 25 03 2009 </oddHeader>
    <oddFooter>&amp;L&amp;"Arial CE,tučné kurzíva\&amp;11&amp;A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MCPraha16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tislovamar</cp:lastModifiedBy>
  <cp:lastPrinted>2009-03-11T08:04:02Z</cp:lastPrinted>
  <dcterms:created xsi:type="dcterms:W3CDTF">2006-12-09T13:04:18Z</dcterms:created>
  <dcterms:modified xsi:type="dcterms:W3CDTF">2009-07-16T11:30:03Z</dcterms:modified>
  <cp:category/>
  <cp:version/>
  <cp:contentType/>
  <cp:contentStatus/>
</cp:coreProperties>
</file>